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9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'план'!$A$1:$F$66</definedName>
  </definedNames>
  <calcPr fullCalcOnLoad="1"/>
</workbook>
</file>

<file path=xl/sharedStrings.xml><?xml version="1.0" encoding="utf-8"?>
<sst xmlns="http://schemas.openxmlformats.org/spreadsheetml/2006/main" count="274" uniqueCount="153">
  <si>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</si>
  <si>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</si>
  <si>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</si>
  <si>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</si>
  <si>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</si>
  <si>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</si>
  <si>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</si>
  <si>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</si>
  <si>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</si>
  <si>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</si>
  <si>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</si>
  <si>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</si>
  <si>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</si>
  <si>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</si>
  <si>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</si>
  <si>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</si>
  <si>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</si>
  <si>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</si>
  <si>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</si>
  <si>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</si>
  <si>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</si>
  <si>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</si>
  <si>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</si>
  <si>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</si>
  <si>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</si>
  <si>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</si>
  <si>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</si>
  <si>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</si>
  <si>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</si>
  <si>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</si>
  <si>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</si>
  <si>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</si>
  <si>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</si>
  <si>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</si>
  <si>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</si>
  <si>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</si>
  <si>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</si>
  <si>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</si>
  <si>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</si>
  <si>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</si>
  <si>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</si>
  <si>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</si>
  <si>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</si>
  <si>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</si>
  <si>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</si>
  <si>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</si>
  <si>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</si>
  <si>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</si>
  <si>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</si>
  <si>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</si>
  <si>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</si>
  <si>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</si>
  <si>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</si>
  <si>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</si>
  <si>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</si>
  <si>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</si>
  <si>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</si>
  <si>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</si>
  <si>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</si>
  <si>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</si>
  <si>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</si>
  <si>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24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</si>
  <si>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</si>
  <si>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</si>
  <si>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</si>
  <si>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</si>
  <si>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</si>
  <si>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</si>
  <si>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</si>
  <si>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</si>
  <si>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</si>
  <si>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</si>
  <si>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</si>
  <si>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</si>
  <si>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</si>
  <si>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Волгоградская 24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</si>
  <si>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</si>
  <si>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</si>
  <si>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</si>
  <si>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</si>
  <si>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</si>
  <si>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</si>
  <si>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</si>
  <si>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</si>
  <si>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</si>
  <si>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</si>
  <si>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</si>
  <si>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</si>
  <si>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</si>
  <si>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</si>
  <si>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</si>
  <si>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</si>
  <si>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</si>
  <si>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</si>
  <si>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</si>
  <si>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</si>
  <si>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</si>
  <si>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</si>
  <si>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2 раза в год</t>
  </si>
  <si>
    <t>1 раз в год</t>
  </si>
  <si>
    <t>по необходимости</t>
  </si>
  <si>
    <t>шт</t>
  </si>
  <si>
    <t>2 раза в неделю</t>
  </si>
  <si>
    <t xml:space="preserve">Ремонт кровли над машинным отделением: устройство покрытия из профлиста </t>
  </si>
  <si>
    <t>Ремонт отмостки: смена покрытия из асфальтобетона толщиной 40 мм вручную</t>
  </si>
  <si>
    <t>Дератизация</t>
  </si>
  <si>
    <t>Дезинсекция</t>
  </si>
  <si>
    <t>ПЛАН НА 2020 г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</si>
  <si>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</si>
  <si>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</si>
  <si>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</si>
  <si>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</si>
  <si>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</si>
  <si>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</si>
  <si>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</si>
  <si>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</si>
  <si>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</si>
  <si>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</si>
  <si>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2.3 Работы по содержанию и ремонту лифта (лифтов) в МКД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</si>
  <si>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</si>
  <si>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</si>
  <si>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</si>
  <si>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</si>
  <si>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</si>
  <si>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</si>
  <si>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</si>
  <si>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</si>
  <si>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</si>
  <si>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</si>
  <si>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</si>
  <si>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</si>
  <si>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</si>
  <si>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</si>
  <si>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</si>
  <si>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</si>
  <si>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</si>
  <si>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</si>
  <si>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</si>
  <si>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</si>
  <si>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</si>
  <si>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</si>
  <si>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</si>
  <si>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</si>
  <si>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</si>
  <si>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</si>
  <si>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</si>
  <si>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</si>
  <si>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Консервация и расконсервация поливочной системы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</si>
  <si>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</si>
  <si>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</si>
  <si>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</si>
  <si>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>1 раз в 3 года</t>
  </si>
  <si>
    <t>Ремонт подъездного козырька:крепление элементов покрытия  из профнастила с автовышки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</si>
</sst>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4"/>
      <name val="Times New Roman"/>
      <family val="1"/>
    </font>
    <font>
      <sz val="11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22" borderId="10" xfId="0" applyFont="1" applyFill="1" applyBorder="1" applyAlignment="1">
      <alignment vertical="center" wrapText="1"/>
    </xf>
    <xf numFmtId="164" fontId="5" fillId="22" borderId="10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2" fontId="5" fillId="22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3" fontId="5" fillId="2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2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43" fontId="5" fillId="22" borderId="10" xfId="58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3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3" fillId="0" borderId="14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9">
      <selection activeCell="G22" sqref="G2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9" t="s">
        <v>60</v>
      </c>
      <c r="B1" s="59"/>
      <c r="C1" s="59"/>
      <c r="D1" s="59"/>
      <c r="E1" s="59"/>
    </row>
    <row r="2" spans="1:5" ht="7.5" customHeight="1">
      <c r="A2" s="1"/>
      <c r="B2" s="1"/>
      <c r="C2" s="1"/>
      <c r="D2" s="1"/>
      <c r="E2" s="1"/>
    </row>
    <row r="3" spans="1:5" ht="14.25">
      <c r="A3" s="60" t="s">
        <v>61</v>
      </c>
      <c r="B3" s="60"/>
      <c r="C3" s="60"/>
      <c r="D3" s="60"/>
      <c r="E3" s="60"/>
    </row>
    <row r="4" spans="1:5" ht="14.25">
      <c r="A4" s="61" t="s">
        <v>0</v>
      </c>
      <c r="B4" s="61"/>
      <c r="C4" s="61"/>
      <c r="D4" s="61"/>
      <c r="E4" s="61"/>
    </row>
    <row r="5" spans="1:5" ht="14.25">
      <c r="A5" s="2" t="s">
        <v>1</v>
      </c>
      <c r="B5" s="2" t="s">
        <v>2</v>
      </c>
      <c r="C5" s="2" t="s">
        <v>3</v>
      </c>
      <c r="D5" s="62" t="s">
        <v>4</v>
      </c>
      <c r="E5" s="63"/>
    </row>
    <row r="6" spans="1:5" ht="15">
      <c r="A6" s="3" t="s">
        <v>5</v>
      </c>
      <c r="B6" s="4" t="s">
        <v>6</v>
      </c>
      <c r="C6" s="5" t="s">
        <v>7</v>
      </c>
      <c r="D6" s="55">
        <v>43466</v>
      </c>
      <c r="E6" s="56"/>
    </row>
    <row r="7" spans="1:5" ht="15">
      <c r="A7" s="3" t="s">
        <v>8</v>
      </c>
      <c r="B7" s="4" t="s">
        <v>9</v>
      </c>
      <c r="C7" s="5" t="s">
        <v>7</v>
      </c>
      <c r="D7" s="51" t="s">
        <v>58</v>
      </c>
      <c r="E7" s="52"/>
    </row>
    <row r="8" spans="1:5" ht="15">
      <c r="A8" s="8" t="s">
        <v>10</v>
      </c>
      <c r="B8" s="7" t="s">
        <v>11</v>
      </c>
      <c r="C8" s="9" t="s">
        <v>12</v>
      </c>
      <c r="D8" s="57">
        <f>3333.6*12*4.07</f>
        <v>162813.024</v>
      </c>
      <c r="E8" s="58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3333.6*12*1.55</f>
        <v>62004.96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3333.6*12*0.12</f>
        <v>4800.383999999999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3333.6*12*1.1</f>
        <v>44003.52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3333.6*12*0.73</f>
        <v>29202.335999999996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3333.6*12*0.57</f>
        <v>22801.823999999997</v>
      </c>
    </row>
    <row r="15" spans="1:5" ht="15">
      <c r="A15" s="3" t="s">
        <v>13</v>
      </c>
      <c r="B15" s="4" t="s">
        <v>6</v>
      </c>
      <c r="C15" s="5" t="s">
        <v>7</v>
      </c>
      <c r="D15" s="55">
        <v>43466</v>
      </c>
      <c r="E15" s="56"/>
    </row>
    <row r="16" spans="1:5" ht="45" customHeight="1">
      <c r="A16" s="3" t="s">
        <v>14</v>
      </c>
      <c r="B16" s="4" t="s">
        <v>9</v>
      </c>
      <c r="C16" s="5" t="s">
        <v>7</v>
      </c>
      <c r="D16" s="51" t="s">
        <v>57</v>
      </c>
      <c r="E16" s="52"/>
    </row>
    <row r="17" spans="1:5" ht="15">
      <c r="A17" s="8" t="s">
        <v>15</v>
      </c>
      <c r="B17" s="7" t="s">
        <v>11</v>
      </c>
      <c r="C17" s="9" t="s">
        <v>12</v>
      </c>
      <c r="D17" s="53">
        <f>SUM(E19:E24)</f>
        <v>167213.37600000002</v>
      </c>
      <c r="E17" s="54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3333.6*12*0.9</f>
        <v>36002.88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3333.6*12*1.79</f>
        <v>71605.728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3333.6*12*0.44</f>
        <v>17601.408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3333.6*12*0.09</f>
        <v>3600.2879999999996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8">
        <f>3333.6*12*0.9</f>
        <v>36002.88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3333.6*12*0.06</f>
        <v>2400.1919999999996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7">
        <f>SUM(E29:E31)</f>
        <v>348427.872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6">
        <f>3333.6*12*0.62</f>
        <v>24801.983999999997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6">
        <f>3333.6*12*4.19</f>
        <v>167613.408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6">
        <f>3333.6*12*3.9</f>
        <v>156012.47999999998</v>
      </c>
    </row>
    <row r="33" ht="12.75">
      <c r="E33" s="13">
        <f>SUM(E27,D17,D8)</f>
        <v>678454.272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="60" zoomScaleNormal="80" zoomScalePageLayoutView="0" workbookViewId="0" topLeftCell="A10">
      <selection activeCell="C27" sqref="C26:C27"/>
    </sheetView>
  </sheetViews>
  <sheetFormatPr defaultColWidth="9.00390625" defaultRowHeight="12.75" outlineLevelRow="2"/>
  <cols>
    <col min="1" max="1" width="62.75390625" style="20" customWidth="1"/>
    <col min="2" max="2" width="12.125" style="20" customWidth="1"/>
    <col min="3" max="3" width="17.625" style="20" customWidth="1"/>
    <col min="4" max="4" width="11.25390625" style="20" customWidth="1"/>
    <col min="5" max="5" width="13.875" style="20" customWidth="1"/>
    <col min="6" max="6" width="14.75390625" style="20" customWidth="1"/>
    <col min="7" max="16384" width="8.875" style="20" customWidth="1"/>
  </cols>
  <sheetData>
    <row r="1" spans="1:6" ht="15">
      <c r="A1" s="64" t="s">
        <v>107</v>
      </c>
      <c r="B1" s="64"/>
      <c r="C1" s="64"/>
      <c r="D1" s="64"/>
      <c r="E1" s="64"/>
      <c r="F1" s="64"/>
    </row>
    <row r="2" spans="1:6" ht="15">
      <c r="A2" s="64" t="s">
        <v>62</v>
      </c>
      <c r="B2" s="64"/>
      <c r="C2" s="64"/>
      <c r="D2" s="64"/>
      <c r="E2" s="64"/>
      <c r="F2" s="64"/>
    </row>
    <row r="3" spans="1:6" ht="15">
      <c r="A3" s="64" t="s">
        <v>63</v>
      </c>
      <c r="B3" s="64"/>
      <c r="C3" s="64"/>
      <c r="D3" s="64"/>
      <c r="E3" s="64"/>
      <c r="F3" s="64"/>
    </row>
    <row r="4" ht="15">
      <c r="A4" s="21"/>
    </row>
    <row r="5" spans="1:4" ht="15">
      <c r="A5" s="21" t="s">
        <v>75</v>
      </c>
      <c r="D5" s="20" t="s">
        <v>64</v>
      </c>
    </row>
    <row r="6" ht="15">
      <c r="A6" s="21"/>
    </row>
    <row r="7" spans="1:6" ht="119.25" customHeight="1">
      <c r="A7" s="22" t="s">
        <v>65</v>
      </c>
      <c r="B7" s="22" t="s">
        <v>66</v>
      </c>
      <c r="C7" s="22" t="s">
        <v>67</v>
      </c>
      <c r="D7" s="22" t="s">
        <v>68</v>
      </c>
      <c r="E7" s="22" t="s">
        <v>69</v>
      </c>
      <c r="F7" s="22" t="s">
        <v>70</v>
      </c>
    </row>
    <row r="8" spans="1:6" s="28" customFormat="1" ht="32.25" customHeight="1">
      <c r="A8" s="23" t="s">
        <v>112</v>
      </c>
      <c r="B8" s="24">
        <v>3333.9</v>
      </c>
      <c r="C8" s="41">
        <v>12</v>
      </c>
      <c r="D8" s="25" t="s">
        <v>71</v>
      </c>
      <c r="E8" s="26">
        <f>E9+E10+E21+E24+E44</f>
        <v>8.387022895495816</v>
      </c>
      <c r="F8" s="27">
        <f>F9+F10+F21+F24+F44</f>
        <v>335537.64160000003</v>
      </c>
    </row>
    <row r="9" spans="1:6" s="39" customFormat="1" ht="19.5" customHeight="1" outlineLevel="1">
      <c r="A9" s="42" t="s">
        <v>113</v>
      </c>
      <c r="B9" s="48">
        <f>B8</f>
        <v>3333.9</v>
      </c>
      <c r="C9" s="45">
        <v>12</v>
      </c>
      <c r="D9" s="46" t="s">
        <v>7</v>
      </c>
      <c r="E9" s="47">
        <v>1.35</v>
      </c>
      <c r="F9" s="16">
        <f>B9*C9*E9</f>
        <v>54009.18000000001</v>
      </c>
    </row>
    <row r="10" spans="1:6" s="30" customFormat="1" ht="46.5" customHeight="1" outlineLevel="1">
      <c r="A10" s="40" t="s">
        <v>114</v>
      </c>
      <c r="B10" s="48">
        <f>B8</f>
        <v>3333.9</v>
      </c>
      <c r="C10" s="45" t="s">
        <v>7</v>
      </c>
      <c r="D10" s="46" t="s">
        <v>7</v>
      </c>
      <c r="E10" s="47">
        <f>F10/B10/12</f>
        <v>2.786782147035004</v>
      </c>
      <c r="F10" s="16">
        <f>SUM(F11:F20)</f>
        <v>111490.23599999999</v>
      </c>
    </row>
    <row r="11" spans="1:6" s="30" customFormat="1" ht="19.5" customHeight="1" outlineLevel="2">
      <c r="A11" s="43" t="s">
        <v>115</v>
      </c>
      <c r="B11" s="48">
        <v>785</v>
      </c>
      <c r="C11" s="45">
        <v>72</v>
      </c>
      <c r="D11" s="46" t="s">
        <v>71</v>
      </c>
      <c r="E11" s="47">
        <v>0.37</v>
      </c>
      <c r="F11" s="16">
        <f>B11*C11*E11</f>
        <v>20912.4</v>
      </c>
    </row>
    <row r="12" spans="1:6" s="30" customFormat="1" ht="18" customHeight="1" outlineLevel="2">
      <c r="A12" s="43" t="s">
        <v>76</v>
      </c>
      <c r="B12" s="48">
        <v>1910</v>
      </c>
      <c r="C12" s="45">
        <v>72</v>
      </c>
      <c r="D12" s="46" t="s">
        <v>71</v>
      </c>
      <c r="E12" s="47">
        <v>0.15</v>
      </c>
      <c r="F12" s="16">
        <f aca="true" t="shared" si="0" ref="F12:F20">B12*C12*E12</f>
        <v>20628</v>
      </c>
    </row>
    <row r="13" spans="1:6" s="30" customFormat="1" ht="18" customHeight="1" outlineLevel="2">
      <c r="A13" s="43" t="s">
        <v>77</v>
      </c>
      <c r="B13" s="48">
        <v>1910</v>
      </c>
      <c r="C13" s="45">
        <v>3</v>
      </c>
      <c r="D13" s="46" t="s">
        <v>71</v>
      </c>
      <c r="E13" s="47">
        <v>3.46</v>
      </c>
      <c r="F13" s="16">
        <f t="shared" si="0"/>
        <v>19825.8</v>
      </c>
    </row>
    <row r="14" spans="1:6" s="30" customFormat="1" ht="16.5" customHeight="1" outlineLevel="2">
      <c r="A14" s="43" t="s">
        <v>78</v>
      </c>
      <c r="B14" s="48">
        <v>1</v>
      </c>
      <c r="C14" s="45">
        <v>139</v>
      </c>
      <c r="D14" s="46" t="s">
        <v>71</v>
      </c>
      <c r="E14" s="47">
        <v>6.69</v>
      </c>
      <c r="F14" s="16">
        <f t="shared" si="0"/>
        <v>929.9100000000001</v>
      </c>
    </row>
    <row r="15" spans="1:6" s="30" customFormat="1" ht="20.25" customHeight="1" outlineLevel="2">
      <c r="A15" s="43" t="s">
        <v>79</v>
      </c>
      <c r="B15" s="48">
        <v>7.2</v>
      </c>
      <c r="C15" s="45">
        <v>139</v>
      </c>
      <c r="D15" s="46" t="s">
        <v>71</v>
      </c>
      <c r="E15" s="47">
        <v>0.64</v>
      </c>
      <c r="F15" s="16">
        <f t="shared" si="0"/>
        <v>640.5120000000001</v>
      </c>
    </row>
    <row r="16" spans="1:6" s="30" customFormat="1" ht="17.25" customHeight="1" outlineLevel="2">
      <c r="A16" s="43" t="s">
        <v>80</v>
      </c>
      <c r="B16" s="48">
        <f>B11*0.8</f>
        <v>628</v>
      </c>
      <c r="C16" s="45">
        <v>72</v>
      </c>
      <c r="D16" s="46" t="s">
        <v>71</v>
      </c>
      <c r="E16" s="47">
        <v>0.53</v>
      </c>
      <c r="F16" s="16">
        <f t="shared" si="0"/>
        <v>23964.48</v>
      </c>
    </row>
    <row r="17" spans="1:6" s="30" customFormat="1" ht="15.75" customHeight="1" outlineLevel="2">
      <c r="A17" s="43" t="s">
        <v>81</v>
      </c>
      <c r="B17" s="48">
        <v>1</v>
      </c>
      <c r="C17" s="45">
        <v>109</v>
      </c>
      <c r="D17" s="46" t="s">
        <v>71</v>
      </c>
      <c r="E17" s="47">
        <v>8.1</v>
      </c>
      <c r="F17" s="16">
        <f t="shared" si="0"/>
        <v>882.9</v>
      </c>
    </row>
    <row r="18" spans="1:6" s="30" customFormat="1" ht="18" customHeight="1" outlineLevel="2">
      <c r="A18" s="43" t="s">
        <v>82</v>
      </c>
      <c r="B18" s="48">
        <f>B11*0.15</f>
        <v>117.75</v>
      </c>
      <c r="C18" s="45">
        <v>3</v>
      </c>
      <c r="D18" s="46" t="s">
        <v>71</v>
      </c>
      <c r="E18" s="47">
        <v>14.6</v>
      </c>
      <c r="F18" s="16">
        <f t="shared" si="0"/>
        <v>5157.45</v>
      </c>
    </row>
    <row r="19" spans="1:6" s="30" customFormat="1" ht="29.25" customHeight="1" outlineLevel="2">
      <c r="A19" s="43" t="s">
        <v>83</v>
      </c>
      <c r="B19" s="48">
        <v>7.2</v>
      </c>
      <c r="C19" s="45">
        <v>109</v>
      </c>
      <c r="D19" s="46" t="s">
        <v>71</v>
      </c>
      <c r="E19" s="47">
        <v>3.83</v>
      </c>
      <c r="F19" s="16">
        <f t="shared" si="0"/>
        <v>3005.784</v>
      </c>
    </row>
    <row r="20" spans="1:6" s="30" customFormat="1" ht="18" customHeight="1" outlineLevel="2">
      <c r="A20" s="43" t="s">
        <v>84</v>
      </c>
      <c r="B20" s="48">
        <f>B11*0.3</f>
        <v>235.5</v>
      </c>
      <c r="C20" s="45">
        <v>22</v>
      </c>
      <c r="D20" s="46" t="s">
        <v>71</v>
      </c>
      <c r="E20" s="47">
        <v>3</v>
      </c>
      <c r="F20" s="16">
        <f t="shared" si="0"/>
        <v>15543</v>
      </c>
    </row>
    <row r="21" spans="1:6" s="30" customFormat="1" ht="31.5" customHeight="1" outlineLevel="1">
      <c r="A21" s="42" t="s">
        <v>116</v>
      </c>
      <c r="B21" s="48">
        <v>3333.6</v>
      </c>
      <c r="C21" s="45" t="s">
        <v>7</v>
      </c>
      <c r="D21" s="46" t="s">
        <v>7</v>
      </c>
      <c r="E21" s="47">
        <f>F21/B21/12</f>
        <v>0.08499320054395648</v>
      </c>
      <c r="F21" s="16">
        <f>SUM(F22:F23)</f>
        <v>3400</v>
      </c>
    </row>
    <row r="22" spans="1:6" s="30" customFormat="1" ht="19.5" customHeight="1" outlineLevel="1">
      <c r="A22" s="44" t="s">
        <v>105</v>
      </c>
      <c r="B22" s="48">
        <v>425</v>
      </c>
      <c r="C22" s="45">
        <v>12</v>
      </c>
      <c r="D22" s="46" t="s">
        <v>7</v>
      </c>
      <c r="E22" s="47">
        <v>0.25</v>
      </c>
      <c r="F22" s="16">
        <f>B22*C22*E22</f>
        <v>1275</v>
      </c>
    </row>
    <row r="23" spans="1:6" s="30" customFormat="1" ht="19.5" customHeight="1" outlineLevel="1">
      <c r="A23" s="44" t="s">
        <v>106</v>
      </c>
      <c r="B23" s="48">
        <v>425</v>
      </c>
      <c r="C23" s="45">
        <v>1</v>
      </c>
      <c r="D23" s="46" t="s">
        <v>7</v>
      </c>
      <c r="E23" s="47">
        <v>5</v>
      </c>
      <c r="F23" s="16">
        <f>B23*C23*E23</f>
        <v>2125</v>
      </c>
    </row>
    <row r="24" spans="1:6" s="30" customFormat="1" ht="42.75" customHeight="1" outlineLevel="1">
      <c r="A24" s="40" t="s">
        <v>117</v>
      </c>
      <c r="B24" s="48">
        <f>B8</f>
        <v>3333.9</v>
      </c>
      <c r="C24" s="45">
        <v>12</v>
      </c>
      <c r="D24" s="46" t="s">
        <v>7</v>
      </c>
      <c r="E24" s="47">
        <f>F24/B24/C24</f>
        <v>4.105247547916854</v>
      </c>
      <c r="F24" s="16">
        <f>SUM(F25:F43)</f>
        <v>164237.8176</v>
      </c>
    </row>
    <row r="25" spans="1:6" s="30" customFormat="1" ht="18" customHeight="1" outlineLevel="1">
      <c r="A25" s="72" t="s">
        <v>85</v>
      </c>
      <c r="B25" s="74">
        <v>556.4</v>
      </c>
      <c r="C25" s="48" t="s">
        <v>98</v>
      </c>
      <c r="D25" s="76" t="s">
        <v>71</v>
      </c>
      <c r="E25" s="46">
        <v>3.86</v>
      </c>
      <c r="F25" s="47">
        <v>4295.407999999999</v>
      </c>
    </row>
    <row r="26" spans="1:6" s="30" customFormat="1" ht="18" customHeight="1" outlineLevel="1">
      <c r="A26" s="73" t="s">
        <v>86</v>
      </c>
      <c r="B26" s="74">
        <v>479</v>
      </c>
      <c r="C26" s="48" t="s">
        <v>99</v>
      </c>
      <c r="D26" s="76" t="s">
        <v>71</v>
      </c>
      <c r="E26" s="46">
        <v>3.86</v>
      </c>
      <c r="F26" s="47">
        <v>3697.88</v>
      </c>
    </row>
    <row r="27" spans="1:6" s="30" customFormat="1" ht="19.5" customHeight="1" outlineLevel="1">
      <c r="A27" s="73" t="s">
        <v>87</v>
      </c>
      <c r="B27" s="75">
        <v>424.8</v>
      </c>
      <c r="C27" s="48" t="s">
        <v>98</v>
      </c>
      <c r="D27" s="76" t="s">
        <v>71</v>
      </c>
      <c r="E27" s="46">
        <v>3.86</v>
      </c>
      <c r="F27" s="47">
        <v>3279.456</v>
      </c>
    </row>
    <row r="28" spans="1:6" s="30" customFormat="1" ht="18.75" customHeight="1" outlineLevel="1">
      <c r="A28" s="73" t="s">
        <v>88</v>
      </c>
      <c r="B28" s="75">
        <v>8.67</v>
      </c>
      <c r="C28" s="48" t="s">
        <v>98</v>
      </c>
      <c r="D28" s="76" t="s">
        <v>71</v>
      </c>
      <c r="E28" s="46">
        <v>3.86</v>
      </c>
      <c r="F28" s="47">
        <v>66.9324</v>
      </c>
    </row>
    <row r="29" spans="1:6" s="30" customFormat="1" ht="32.25" customHeight="1" outlineLevel="1">
      <c r="A29" s="73" t="s">
        <v>89</v>
      </c>
      <c r="B29" s="74">
        <v>556.4</v>
      </c>
      <c r="C29" s="48" t="s">
        <v>100</v>
      </c>
      <c r="D29" s="76" t="s">
        <v>71</v>
      </c>
      <c r="E29" s="46">
        <v>42.27</v>
      </c>
      <c r="F29" s="47">
        <v>7841.085000000001</v>
      </c>
    </row>
    <row r="30" spans="1:6" s="30" customFormat="1" ht="32.25" customHeight="1" outlineLevel="1">
      <c r="A30" s="72" t="s">
        <v>90</v>
      </c>
      <c r="B30" s="74">
        <v>8.67</v>
      </c>
      <c r="C30" s="48" t="s">
        <v>100</v>
      </c>
      <c r="D30" s="76" t="s">
        <v>71</v>
      </c>
      <c r="E30" s="46">
        <v>275.23</v>
      </c>
      <c r="F30" s="47">
        <v>4772.488200000001</v>
      </c>
    </row>
    <row r="31" spans="1:6" s="30" customFormat="1" ht="31.5" customHeight="1" outlineLevel="1">
      <c r="A31" s="73" t="s">
        <v>91</v>
      </c>
      <c r="B31" s="74">
        <v>1</v>
      </c>
      <c r="C31" s="48" t="s">
        <v>100</v>
      </c>
      <c r="D31" s="76" t="s">
        <v>101</v>
      </c>
      <c r="E31" s="46">
        <v>203.93</v>
      </c>
      <c r="F31" s="47">
        <v>1019.65</v>
      </c>
    </row>
    <row r="32" spans="1:6" s="30" customFormat="1" ht="21" customHeight="1" outlineLevel="1">
      <c r="A32" s="73" t="s">
        <v>92</v>
      </c>
      <c r="B32" s="74">
        <v>1</v>
      </c>
      <c r="C32" s="48" t="s">
        <v>99</v>
      </c>
      <c r="D32" s="76" t="s">
        <v>101</v>
      </c>
      <c r="E32" s="46">
        <v>296.66</v>
      </c>
      <c r="F32" s="47">
        <v>296.66</v>
      </c>
    </row>
    <row r="33" spans="1:6" s="30" customFormat="1" ht="21" customHeight="1" outlineLevel="1">
      <c r="A33" s="73" t="s">
        <v>93</v>
      </c>
      <c r="B33" s="74">
        <v>1</v>
      </c>
      <c r="C33" s="48" t="s">
        <v>99</v>
      </c>
      <c r="D33" s="76" t="s">
        <v>101</v>
      </c>
      <c r="E33" s="46">
        <v>85.53</v>
      </c>
      <c r="F33" s="47">
        <v>85.53</v>
      </c>
    </row>
    <row r="34" spans="1:6" s="30" customFormat="1" ht="21" customHeight="1" outlineLevel="1">
      <c r="A34" s="73" t="s">
        <v>94</v>
      </c>
      <c r="B34" s="74">
        <v>0.3</v>
      </c>
      <c r="C34" s="48" t="s">
        <v>99</v>
      </c>
      <c r="D34" s="76" t="s">
        <v>71</v>
      </c>
      <c r="E34" s="46">
        <v>806.87</v>
      </c>
      <c r="F34" s="47">
        <v>242.06099999999998</v>
      </c>
    </row>
    <row r="35" spans="1:6" s="30" customFormat="1" ht="21" customHeight="1" outlineLevel="1">
      <c r="A35" s="73" t="s">
        <v>95</v>
      </c>
      <c r="B35" s="75">
        <v>0.3</v>
      </c>
      <c r="C35" s="48" t="s">
        <v>99</v>
      </c>
      <c r="D35" s="76" t="s">
        <v>71</v>
      </c>
      <c r="E35" s="46">
        <v>127.03</v>
      </c>
      <c r="F35" s="47">
        <v>38.109</v>
      </c>
    </row>
    <row r="36" spans="1:6" s="30" customFormat="1" ht="30" customHeight="1" outlineLevel="1">
      <c r="A36" s="73" t="s">
        <v>96</v>
      </c>
      <c r="B36" s="74">
        <v>467.5</v>
      </c>
      <c r="C36" s="48" t="s">
        <v>102</v>
      </c>
      <c r="D36" s="76" t="s">
        <v>71</v>
      </c>
      <c r="E36" s="46">
        <v>1.62</v>
      </c>
      <c r="F36" s="47">
        <v>78764.4</v>
      </c>
    </row>
    <row r="37" spans="1:6" s="30" customFormat="1" ht="19.5" customHeight="1" outlineLevel="1">
      <c r="A37" s="72" t="s">
        <v>97</v>
      </c>
      <c r="B37" s="74">
        <v>1927.7</v>
      </c>
      <c r="C37" s="48" t="s">
        <v>98</v>
      </c>
      <c r="D37" s="76" t="s">
        <v>71</v>
      </c>
      <c r="E37" s="46">
        <v>1.62</v>
      </c>
      <c r="F37" s="47">
        <v>6245.7480000000005</v>
      </c>
    </row>
    <row r="38" spans="1:6" s="30" customFormat="1" ht="18" customHeight="1" outlineLevel="1">
      <c r="A38" s="73" t="s">
        <v>148</v>
      </c>
      <c r="B38" s="74">
        <v>1</v>
      </c>
      <c r="C38" s="48" t="s">
        <v>99</v>
      </c>
      <c r="D38" s="76" t="s">
        <v>101</v>
      </c>
      <c r="E38" s="46">
        <v>235.56</v>
      </c>
      <c r="F38" s="47">
        <v>235.56</v>
      </c>
    </row>
    <row r="39" spans="1:6" s="30" customFormat="1" ht="33" customHeight="1" outlineLevel="1">
      <c r="A39" s="73" t="s">
        <v>149</v>
      </c>
      <c r="B39" s="74">
        <v>0.9</v>
      </c>
      <c r="C39" s="48" t="s">
        <v>99</v>
      </c>
      <c r="D39" s="76" t="s">
        <v>71</v>
      </c>
      <c r="E39" s="46">
        <v>246.3</v>
      </c>
      <c r="F39" s="47">
        <v>221.67</v>
      </c>
    </row>
    <row r="40" spans="1:6" s="30" customFormat="1" ht="30" customHeight="1" outlineLevel="1">
      <c r="A40" s="73" t="s">
        <v>150</v>
      </c>
      <c r="B40" s="74">
        <v>1430</v>
      </c>
      <c r="C40" s="48" t="s">
        <v>151</v>
      </c>
      <c r="D40" s="76" t="s">
        <v>132</v>
      </c>
      <c r="E40" s="46">
        <v>8.67</v>
      </c>
      <c r="F40" s="47">
        <v>0</v>
      </c>
    </row>
    <row r="41" spans="1:6" s="30" customFormat="1" ht="34.5" customHeight="1" outlineLevel="1">
      <c r="A41" s="73" t="s">
        <v>103</v>
      </c>
      <c r="B41" s="74">
        <v>25</v>
      </c>
      <c r="C41" s="48" t="s">
        <v>99</v>
      </c>
      <c r="D41" s="76" t="s">
        <v>71</v>
      </c>
      <c r="E41" s="46">
        <v>1501.43</v>
      </c>
      <c r="F41" s="47">
        <v>37535.75</v>
      </c>
    </row>
    <row r="42" spans="1:6" s="30" customFormat="1" ht="34.5" customHeight="1" outlineLevel="1">
      <c r="A42" s="73" t="s">
        <v>152</v>
      </c>
      <c r="B42" s="74">
        <v>9</v>
      </c>
      <c r="C42" s="48" t="s">
        <v>99</v>
      </c>
      <c r="D42" s="76" t="s">
        <v>71</v>
      </c>
      <c r="E42" s="46">
        <v>468.67</v>
      </c>
      <c r="F42" s="47">
        <v>4218.03</v>
      </c>
    </row>
    <row r="43" spans="1:6" s="30" customFormat="1" ht="37.5" customHeight="1" outlineLevel="1">
      <c r="A43" s="73" t="s">
        <v>104</v>
      </c>
      <c r="B43" s="74">
        <v>30</v>
      </c>
      <c r="C43" s="48" t="s">
        <v>99</v>
      </c>
      <c r="D43" s="76" t="s">
        <v>71</v>
      </c>
      <c r="E43" s="46">
        <v>379.38</v>
      </c>
      <c r="F43" s="47">
        <v>11381.4</v>
      </c>
    </row>
    <row r="44" spans="1:6" s="30" customFormat="1" ht="31.5" customHeight="1" outlineLevel="1">
      <c r="A44" s="40" t="s">
        <v>108</v>
      </c>
      <c r="B44" s="48">
        <f>B8</f>
        <v>3333.9</v>
      </c>
      <c r="C44" s="45">
        <v>12</v>
      </c>
      <c r="D44" s="46" t="s">
        <v>24</v>
      </c>
      <c r="E44" s="47">
        <v>0.06</v>
      </c>
      <c r="F44" s="16">
        <f>B44*C44*E44</f>
        <v>2400.408</v>
      </c>
    </row>
    <row r="45" spans="1:6" s="28" customFormat="1" ht="48" customHeight="1">
      <c r="A45" s="23" t="s">
        <v>109</v>
      </c>
      <c r="B45" s="24">
        <f>B8</f>
        <v>3333.9</v>
      </c>
      <c r="C45" s="41">
        <v>12</v>
      </c>
      <c r="D45" s="25" t="s">
        <v>7</v>
      </c>
      <c r="E45" s="26">
        <f>SUM(E46,E53,E65)</f>
        <v>8.950000199966006</v>
      </c>
      <c r="F45" s="65">
        <f>SUM(F46,F53,F65)</f>
        <v>358060.868</v>
      </c>
    </row>
    <row r="46" spans="1:6" s="29" customFormat="1" ht="30.75" customHeight="1">
      <c r="A46" s="40" t="s">
        <v>110</v>
      </c>
      <c r="B46" s="48">
        <f>B45</f>
        <v>3333.9</v>
      </c>
      <c r="C46" s="45">
        <v>12</v>
      </c>
      <c r="D46" s="46" t="s">
        <v>7</v>
      </c>
      <c r="E46" s="47">
        <f>F46/B46/C46</f>
        <v>0.6200000999830029</v>
      </c>
      <c r="F46" s="16">
        <f>SUM(F47:F52)</f>
        <v>24804.22</v>
      </c>
    </row>
    <row r="47" spans="1:6" s="49" customFormat="1" ht="32.25" customHeight="1">
      <c r="A47" s="66" t="s">
        <v>119</v>
      </c>
      <c r="B47" s="67">
        <v>9</v>
      </c>
      <c r="C47" s="68" t="s">
        <v>120</v>
      </c>
      <c r="D47" s="69" t="s">
        <v>101</v>
      </c>
      <c r="E47" s="70">
        <v>33.62</v>
      </c>
      <c r="F47" s="71">
        <v>3630.96</v>
      </c>
    </row>
    <row r="48" spans="1:6" s="49" customFormat="1" ht="30" customHeight="1">
      <c r="A48" s="66" t="s">
        <v>121</v>
      </c>
      <c r="B48" s="67">
        <v>1</v>
      </c>
      <c r="C48" s="68" t="s">
        <v>120</v>
      </c>
      <c r="D48" s="69" t="s">
        <v>101</v>
      </c>
      <c r="E48" s="70">
        <v>187.18</v>
      </c>
      <c r="F48" s="71">
        <v>2246.16</v>
      </c>
    </row>
    <row r="49" spans="1:6" s="49" customFormat="1" ht="33.75" customHeight="1">
      <c r="A49" s="66" t="s">
        <v>122</v>
      </c>
      <c r="B49" s="67">
        <v>18</v>
      </c>
      <c r="C49" s="68" t="s">
        <v>99</v>
      </c>
      <c r="D49" s="69" t="s">
        <v>101</v>
      </c>
      <c r="E49" s="70">
        <v>452</v>
      </c>
      <c r="F49" s="71">
        <v>8136</v>
      </c>
    </row>
    <row r="50" spans="1:6" s="49" customFormat="1" ht="30" customHeight="1">
      <c r="A50" s="66" t="s">
        <v>123</v>
      </c>
      <c r="B50" s="67">
        <v>1</v>
      </c>
      <c r="C50" s="68" t="s">
        <v>99</v>
      </c>
      <c r="D50" s="69" t="s">
        <v>101</v>
      </c>
      <c r="E50" s="70">
        <v>2084.78</v>
      </c>
      <c r="F50" s="71">
        <v>2084.78</v>
      </c>
    </row>
    <row r="51" spans="1:6" s="49" customFormat="1" ht="32.25" customHeight="1">
      <c r="A51" s="66" t="s">
        <v>124</v>
      </c>
      <c r="B51" s="67">
        <v>1</v>
      </c>
      <c r="C51" s="68" t="s">
        <v>125</v>
      </c>
      <c r="D51" s="69" t="s">
        <v>126</v>
      </c>
      <c r="E51" s="70">
        <v>0</v>
      </c>
      <c r="F51" s="71">
        <v>0</v>
      </c>
    </row>
    <row r="52" spans="1:6" s="49" customFormat="1" ht="30">
      <c r="A52" s="66" t="s">
        <v>127</v>
      </c>
      <c r="B52" s="67">
        <v>1</v>
      </c>
      <c r="C52" s="68" t="s">
        <v>128</v>
      </c>
      <c r="D52" s="69" t="s">
        <v>126</v>
      </c>
      <c r="E52" s="70">
        <v>8706.32</v>
      </c>
      <c r="F52" s="71">
        <v>8706.32</v>
      </c>
    </row>
    <row r="53" spans="1:6" s="29" customFormat="1" ht="45.75" customHeight="1">
      <c r="A53" s="40" t="s">
        <v>111</v>
      </c>
      <c r="B53" s="48">
        <f>B46</f>
        <v>3333.9</v>
      </c>
      <c r="C53" s="45">
        <v>12</v>
      </c>
      <c r="D53" s="46" t="s">
        <v>7</v>
      </c>
      <c r="E53" s="47">
        <f>F53/B53/C53</f>
        <v>4.320000099983003</v>
      </c>
      <c r="F53" s="16">
        <f>SUM(F54:F64)</f>
        <v>172829.38</v>
      </c>
    </row>
    <row r="54" spans="1:6" s="50" customFormat="1" ht="35.25" customHeight="1">
      <c r="A54" s="66" t="s">
        <v>129</v>
      </c>
      <c r="B54" s="67">
        <v>160</v>
      </c>
      <c r="C54" s="68" t="s">
        <v>99</v>
      </c>
      <c r="D54" s="69" t="s">
        <v>130</v>
      </c>
      <c r="E54" s="70">
        <v>23.3</v>
      </c>
      <c r="F54" s="71">
        <v>3728</v>
      </c>
    </row>
    <row r="55" spans="1:6" s="50" customFormat="1" ht="24.75" customHeight="1">
      <c r="A55" s="66" t="s">
        <v>131</v>
      </c>
      <c r="B55" s="67">
        <v>160</v>
      </c>
      <c r="C55" s="68" t="s">
        <v>99</v>
      </c>
      <c r="D55" s="69" t="s">
        <v>132</v>
      </c>
      <c r="E55" s="70">
        <v>86.72</v>
      </c>
      <c r="F55" s="71">
        <v>13875.2</v>
      </c>
    </row>
    <row r="56" spans="1:6" s="50" customFormat="1" ht="24.75" customHeight="1">
      <c r="A56" s="66" t="s">
        <v>133</v>
      </c>
      <c r="B56" s="67">
        <v>15304</v>
      </c>
      <c r="C56" s="68" t="s">
        <v>99</v>
      </c>
      <c r="D56" s="69" t="s">
        <v>134</v>
      </c>
      <c r="E56" s="70">
        <v>0.31</v>
      </c>
      <c r="F56" s="71">
        <v>4744.24</v>
      </c>
    </row>
    <row r="57" spans="1:6" s="50" customFormat="1" ht="24.75" customHeight="1">
      <c r="A57" s="66" t="s">
        <v>135</v>
      </c>
      <c r="B57" s="67">
        <v>1</v>
      </c>
      <c r="C57" s="68" t="s">
        <v>99</v>
      </c>
      <c r="D57" s="69" t="s">
        <v>136</v>
      </c>
      <c r="E57" s="70">
        <v>664.9</v>
      </c>
      <c r="F57" s="71">
        <v>664.9</v>
      </c>
    </row>
    <row r="58" spans="1:6" s="50" customFormat="1" ht="33.75" customHeight="1">
      <c r="A58" s="66" t="s">
        <v>137</v>
      </c>
      <c r="B58" s="67">
        <v>424.8</v>
      </c>
      <c r="C58" s="68" t="s">
        <v>138</v>
      </c>
      <c r="D58" s="69" t="s">
        <v>71</v>
      </c>
      <c r="E58" s="70">
        <v>1.27</v>
      </c>
      <c r="F58" s="71">
        <v>28053.792000000005</v>
      </c>
    </row>
    <row r="59" spans="1:6" s="50" customFormat="1" ht="23.25" customHeight="1">
      <c r="A59" s="66" t="s">
        <v>147</v>
      </c>
      <c r="B59" s="67">
        <v>1</v>
      </c>
      <c r="C59" s="68" t="s">
        <v>99</v>
      </c>
      <c r="D59" s="69" t="s">
        <v>101</v>
      </c>
      <c r="E59" s="70">
        <v>385.68</v>
      </c>
      <c r="F59" s="71">
        <v>385.68</v>
      </c>
    </row>
    <row r="60" spans="1:6" s="50" customFormat="1" ht="25.5" customHeight="1">
      <c r="A60" s="66" t="s">
        <v>139</v>
      </c>
      <c r="B60" s="67">
        <v>6.133333333333333</v>
      </c>
      <c r="C60" s="68" t="s">
        <v>99</v>
      </c>
      <c r="D60" s="69" t="s">
        <v>101</v>
      </c>
      <c r="E60" s="70">
        <v>221.41</v>
      </c>
      <c r="F60" s="71">
        <v>1328.46</v>
      </c>
    </row>
    <row r="61" spans="1:6" s="50" customFormat="1" ht="30.75" customHeight="1">
      <c r="A61" s="66" t="s">
        <v>140</v>
      </c>
      <c r="B61" s="67">
        <v>556.4</v>
      </c>
      <c r="C61" s="68" t="s">
        <v>141</v>
      </c>
      <c r="D61" s="69" t="s">
        <v>71</v>
      </c>
      <c r="E61" s="70">
        <v>1.27</v>
      </c>
      <c r="F61" s="71">
        <v>2119.884</v>
      </c>
    </row>
    <row r="62" spans="1:6" s="50" customFormat="1" ht="37.5" customHeight="1">
      <c r="A62" s="66" t="s">
        <v>142</v>
      </c>
      <c r="B62" s="67">
        <v>44</v>
      </c>
      <c r="C62" s="68" t="s">
        <v>99</v>
      </c>
      <c r="D62" s="69" t="s">
        <v>132</v>
      </c>
      <c r="E62" s="70">
        <v>129.18</v>
      </c>
      <c r="F62" s="71">
        <v>5683.92</v>
      </c>
    </row>
    <row r="63" spans="1:6" s="50" customFormat="1" ht="29.25" customHeight="1">
      <c r="A63" s="66" t="s">
        <v>143</v>
      </c>
      <c r="B63" s="67">
        <v>64</v>
      </c>
      <c r="C63" s="68" t="s">
        <v>99</v>
      </c>
      <c r="D63" s="69" t="s">
        <v>144</v>
      </c>
      <c r="E63" s="70">
        <v>186.22</v>
      </c>
      <c r="F63" s="71">
        <v>11918.08</v>
      </c>
    </row>
    <row r="64" spans="1:6" s="50" customFormat="1" ht="30" customHeight="1">
      <c r="A64" s="66" t="s">
        <v>145</v>
      </c>
      <c r="B64" s="67">
        <v>1</v>
      </c>
      <c r="C64" s="68" t="s">
        <v>146</v>
      </c>
      <c r="D64" s="69" t="s">
        <v>126</v>
      </c>
      <c r="E64" s="70">
        <v>100327.224</v>
      </c>
      <c r="F64" s="71">
        <v>100327.224</v>
      </c>
    </row>
    <row r="65" spans="1:6" s="29" customFormat="1" ht="18" customHeight="1">
      <c r="A65" s="40" t="s">
        <v>118</v>
      </c>
      <c r="B65" s="48">
        <f>B53</f>
        <v>3333.9</v>
      </c>
      <c r="C65" s="45">
        <v>12</v>
      </c>
      <c r="D65" s="46"/>
      <c r="E65" s="47">
        <v>4.01</v>
      </c>
      <c r="F65" s="16">
        <f>B65*C65*E65</f>
        <v>160427.268</v>
      </c>
    </row>
    <row r="66" spans="1:6" s="28" customFormat="1" ht="18" customHeight="1">
      <c r="A66" s="36" t="s">
        <v>72</v>
      </c>
      <c r="B66" s="37"/>
      <c r="C66" s="37"/>
      <c r="D66" s="38"/>
      <c r="E66" s="26">
        <f>E8+E45</f>
        <v>17.337023095461824</v>
      </c>
      <c r="F66" s="31">
        <f>F8+F45</f>
        <v>693598.5096</v>
      </c>
    </row>
    <row r="67" spans="1:6" ht="15">
      <c r="A67" s="32"/>
      <c r="B67" s="33"/>
      <c r="C67" s="33"/>
      <c r="D67" s="33"/>
      <c r="E67" s="33"/>
      <c r="F67" s="33"/>
    </row>
    <row r="69" spans="1:5" ht="15">
      <c r="A69" s="19" t="s">
        <v>73</v>
      </c>
      <c r="B69" s="34"/>
      <c r="C69" s="20" t="s">
        <v>74</v>
      </c>
      <c r="E69" s="35"/>
    </row>
  </sheetData>
  <sheetProtection/>
  <mergeCells count="3">
    <mergeCell ref="A1:F1"/>
    <mergeCell ref="A2:F2"/>
    <mergeCell ref="A3:F3"/>
  </mergeCells>
  <printOptions/>
  <pageMargins left="0.24" right="0.2" top="0.48" bottom="0.48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2020-03-27T09:27:10Z</cp:lastPrinted>
  <dcterms:created xsi:type="dcterms:W3CDTF">2018-04-02T07:45:01Z</dcterms:created>
  <dcterms:modified xsi:type="dcterms:W3CDTF">2020-03-27T09:27:13Z</dcterms:modified>
  <cp:category/>
  <cp:version/>
  <cp:contentType/>
  <cp:contentStatus/>
</cp:coreProperties>
</file>